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0"/>
  </bookViews>
  <sheets>
    <sheet name="Blad1" sheetId="1" r:id="rId1"/>
    <sheet name="Blad2" sheetId="2" state="hidden" r:id="rId2"/>
    <sheet name="Blad3" sheetId="3" state="hidden" r:id="rId3"/>
  </sheets>
  <definedNames/>
  <calcPr fullCalcOnLoad="1"/>
</workbook>
</file>

<file path=xl/sharedStrings.xml><?xml version="1.0" encoding="utf-8"?>
<sst xmlns="http://schemas.openxmlformats.org/spreadsheetml/2006/main" count="72" uniqueCount="65">
  <si>
    <t>Hydraulic steering calculation sheet</t>
  </si>
  <si>
    <t xml:space="preserve">This sheet will help you select the correct steering cilinder and pump for your boat. The outcome is 
only a guideline. No rights can be derived from this calculation. This calculation sheet can be used for 
both sailboats and motorboats. Fill in the required yellow fields to calculate the correct cilinder.
The calculation is based on a total rudder angle port to starboard of 70º. </t>
  </si>
  <si>
    <t>1.</t>
  </si>
  <si>
    <t>The height of the rudder (a) in meters</t>
  </si>
  <si>
    <t>m</t>
  </si>
  <si>
    <t>2.</t>
  </si>
  <si>
    <t>The width of the rudder (b) in meters</t>
  </si>
  <si>
    <t>3.</t>
  </si>
  <si>
    <t>Surface of the rudder</t>
  </si>
  <si>
    <r>
      <t>m</t>
    </r>
    <r>
      <rPr>
        <vertAlign val="superscript"/>
        <sz val="11"/>
        <color indexed="8"/>
        <rFont val="Univers Com 45 Light"/>
        <family val="2"/>
      </rPr>
      <t>2</t>
    </r>
  </si>
  <si>
    <t>The balance of the rudder (c) in meters</t>
  </si>
  <si>
    <t>4.</t>
  </si>
  <si>
    <t>Maximum boat speed in knots</t>
  </si>
  <si>
    <t>kn</t>
  </si>
  <si>
    <t>5.</t>
  </si>
  <si>
    <t>Select the type of boat and rudder configuration</t>
  </si>
  <si>
    <t>Motorboat</t>
  </si>
  <si>
    <t>6.</t>
  </si>
  <si>
    <t>Select type of use</t>
  </si>
  <si>
    <t>Pleasure</t>
  </si>
  <si>
    <t>7.</t>
  </si>
  <si>
    <t>Correction factor resulting from the chosen configuration</t>
  </si>
  <si>
    <t>Calculated torque needed in kgm</t>
  </si>
  <si>
    <t>kgm</t>
  </si>
  <si>
    <t>Recommended Craftsman Marine steering cilinder</t>
  </si>
  <si>
    <t>Selection of the required steering pump depends on the desired number of turns of the steering wheel to</t>
  </si>
  <si>
    <t>turn the rudder lock-to-lock, so from full deflection port to starboard and vice-versa. Remember that with less</t>
  </si>
  <si>
    <t>turns of the steering wheel, more force is required to turn the steering wheel and the rudder.</t>
  </si>
  <si>
    <t>8.</t>
  </si>
  <si>
    <t>Required steering cilinder</t>
  </si>
  <si>
    <t>9.</t>
  </si>
  <si>
    <t>Volume steering cilinder</t>
  </si>
  <si>
    <t>cc</t>
  </si>
  <si>
    <t>10.</t>
  </si>
  <si>
    <t>Craftsman Marine steering pump type</t>
  </si>
  <si>
    <t>BK.010.20020 Steering pump half flush</t>
  </si>
  <si>
    <t>11.</t>
  </si>
  <si>
    <t>Displacement steering pump</t>
  </si>
  <si>
    <t>12.</t>
  </si>
  <si>
    <t>Number of turns lock-to-lock</t>
  </si>
  <si>
    <r>
      <t>N</t>
    </r>
    <r>
      <rPr>
        <vertAlign val="superscript"/>
        <sz val="11"/>
        <color indexed="8"/>
        <rFont val="Univers Com 45 Light"/>
        <family val="2"/>
      </rPr>
      <t>o</t>
    </r>
  </si>
  <si>
    <t xml:space="preserve">Please note that this sheet is solely meant to give an indication for the cilinder and pump size to be used on a boat. When selecting a steering system, </t>
  </si>
  <si>
    <t xml:space="preserve">many variables will influence the  final choice. In the end it is the practical experience of the company advising the customer that is crucial for correct </t>
  </si>
  <si>
    <t xml:space="preserve"> choice of steering cilinder and pump for the specific vessel and operational circumstances.</t>
  </si>
  <si>
    <t>Torque (Vanaf)</t>
  </si>
  <si>
    <t>Craftsman</t>
  </si>
  <si>
    <t>Volume</t>
  </si>
  <si>
    <t>BL.010.20025 Steering cilinder</t>
  </si>
  <si>
    <t>BL.010.20032 Steering cilinder</t>
  </si>
  <si>
    <t>BL.010.20038 Steering cilinder</t>
  </si>
  <si>
    <t>BL.010.20040 Steering cilinder</t>
  </si>
  <si>
    <t>Not available yet</t>
  </si>
  <si>
    <t>BK.020.20020 Steering pump rear mounted</t>
  </si>
  <si>
    <t>BK.010.20028 Steering pump half flush</t>
  </si>
  <si>
    <t>BK.020.20028 Steering pump rear mounted</t>
  </si>
  <si>
    <t>BK.010.20034 Steering pump half flush</t>
  </si>
  <si>
    <t>BK.020.20034 Steering pump rear mounted</t>
  </si>
  <si>
    <t>BK.010.20039 Steering pump half flush</t>
  </si>
  <si>
    <t>BK.020.20039 Steering pump rear mounted</t>
  </si>
  <si>
    <t>Sailboat</t>
  </si>
  <si>
    <t>Twin engine single rudder</t>
  </si>
  <si>
    <t>Twin rudder double cilinder</t>
  </si>
  <si>
    <t>Motorboat with jet engine</t>
  </si>
  <si>
    <t>Twin rudder single cilinder</t>
  </si>
  <si>
    <t>Commercial</t>
  </si>
</sst>
</file>

<file path=xl/styles.xml><?xml version="1.0" encoding="utf-8"?>
<styleSheet xmlns="http://schemas.openxmlformats.org/spreadsheetml/2006/main">
  <numFmts count="5">
    <numFmt numFmtId="164" formatCode="GENERAL"/>
    <numFmt numFmtId="165" formatCode="@"/>
    <numFmt numFmtId="166" formatCode="0.0"/>
    <numFmt numFmtId="167" formatCode="0"/>
    <numFmt numFmtId="168" formatCode="0.00"/>
  </numFmts>
  <fonts count="17">
    <font>
      <sz val="11"/>
      <color indexed="8"/>
      <name val="Calibri"/>
      <family val="2"/>
    </font>
    <font>
      <sz val="10"/>
      <name val="Arial"/>
      <family val="0"/>
    </font>
    <font>
      <b/>
      <sz val="26"/>
      <color indexed="8"/>
      <name val="Univers Com 45 Light"/>
      <family val="2"/>
    </font>
    <font>
      <sz val="11"/>
      <color indexed="8"/>
      <name val="Univers Com 45 Light"/>
      <family val="2"/>
    </font>
    <font>
      <sz val="8"/>
      <color indexed="8"/>
      <name val="Univers Com 45 Light"/>
      <family val="2"/>
    </font>
    <font>
      <vertAlign val="superscript"/>
      <sz val="11"/>
      <color indexed="8"/>
      <name val="Univers Com 45 Light"/>
      <family val="2"/>
    </font>
    <font>
      <b/>
      <sz val="14"/>
      <color indexed="8"/>
      <name val="Univers Com 45 Light"/>
      <family val="2"/>
    </font>
    <font>
      <b/>
      <sz val="11"/>
      <color indexed="8"/>
      <name val="Univers Com 45 Light"/>
      <family val="2"/>
    </font>
    <font>
      <b/>
      <sz val="12"/>
      <color indexed="8"/>
      <name val="Calibri"/>
      <family val="2"/>
    </font>
    <font>
      <b/>
      <sz val="14"/>
      <color indexed="8"/>
      <name val="Calibri"/>
      <family val="2"/>
    </font>
    <font>
      <sz val="20"/>
      <color indexed="9"/>
      <name val="Univers Com 45 Light"/>
      <family val="2"/>
    </font>
    <font>
      <b/>
      <sz val="16"/>
      <color indexed="9"/>
      <name val="Univers Com 45 Light"/>
      <family val="2"/>
    </font>
    <font>
      <b/>
      <sz val="11"/>
      <color indexed="8"/>
      <name val="Calibri"/>
      <family val="2"/>
    </font>
    <font>
      <b/>
      <sz val="16"/>
      <name val="Calibri"/>
      <family val="2"/>
    </font>
    <font>
      <sz val="11"/>
      <color indexed="23"/>
      <name val="Calibri"/>
      <family val="2"/>
    </font>
    <font>
      <sz val="8"/>
      <color indexed="10"/>
      <name val="Univers Com 45 Light"/>
      <family val="2"/>
    </font>
    <font>
      <sz val="11"/>
      <name val="Univers Com 45 Light"/>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56"/>
        <bgColor indexed="64"/>
      </patternFill>
    </fill>
  </fills>
  <borders count="7">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164" fontId="0" fillId="0" borderId="0" xfId="0" applyAlignment="1">
      <alignment/>
    </xf>
    <xf numFmtId="164" fontId="0" fillId="0" borderId="0" xfId="0" applyBorder="1" applyAlignment="1">
      <alignment/>
    </xf>
    <xf numFmtId="164" fontId="0" fillId="0" borderId="0" xfId="0" applyBorder="1" applyAlignment="1">
      <alignment horizontal="center"/>
    </xf>
    <xf numFmtId="164" fontId="2" fillId="0" borderId="0" xfId="0" applyFont="1" applyBorder="1" applyAlignment="1">
      <alignment horizontal="center" vertical="center"/>
    </xf>
    <xf numFmtId="164" fontId="3" fillId="0" borderId="0" xfId="0" applyFont="1" applyBorder="1" applyAlignment="1">
      <alignment horizontal="center"/>
    </xf>
    <xf numFmtId="164" fontId="3" fillId="0" borderId="0" xfId="0" applyFont="1" applyBorder="1" applyAlignment="1">
      <alignment/>
    </xf>
    <xf numFmtId="164" fontId="3" fillId="0" borderId="0" xfId="0" applyFont="1" applyBorder="1" applyAlignment="1">
      <alignment horizontal="left" vertical="top" wrapText="1"/>
    </xf>
    <xf numFmtId="164" fontId="3" fillId="0" borderId="0" xfId="0" applyFont="1" applyFill="1" applyBorder="1" applyAlignment="1">
      <alignment horizontal="center"/>
    </xf>
    <xf numFmtId="164" fontId="3" fillId="0" borderId="0" xfId="0" applyFont="1" applyBorder="1" applyAlignment="1">
      <alignment horizontal="left"/>
    </xf>
    <xf numFmtId="164" fontId="3" fillId="2" borderId="0" xfId="0" applyFont="1" applyFill="1" applyBorder="1" applyAlignment="1" applyProtection="1">
      <alignment horizontal="center"/>
      <protection locked="0"/>
    </xf>
    <xf numFmtId="164" fontId="4" fillId="0" borderId="0" xfId="0" applyFont="1" applyBorder="1" applyAlignment="1">
      <alignment horizontal="left"/>
    </xf>
    <xf numFmtId="164" fontId="3" fillId="3" borderId="0" xfId="0" applyFont="1" applyFill="1" applyBorder="1" applyAlignment="1" applyProtection="1">
      <alignment horizontal="center"/>
      <protection/>
    </xf>
    <xf numFmtId="164" fontId="3" fillId="0" borderId="0" xfId="0" applyFont="1" applyAlignment="1">
      <alignment/>
    </xf>
    <xf numFmtId="165" fontId="0" fillId="0" borderId="0" xfId="0" applyNumberFormat="1" applyBorder="1" applyAlignment="1">
      <alignment horizontal="center"/>
    </xf>
    <xf numFmtId="164" fontId="3" fillId="0" borderId="0" xfId="0" applyFont="1" applyFill="1" applyBorder="1" applyAlignment="1">
      <alignment horizontal="left"/>
    </xf>
    <xf numFmtId="164" fontId="0" fillId="0" borderId="0" xfId="0" applyFont="1" applyFill="1" applyBorder="1" applyAlignment="1">
      <alignment/>
    </xf>
    <xf numFmtId="164" fontId="0" fillId="3" borderId="0" xfId="0" applyFill="1" applyAlignment="1" applyProtection="1">
      <alignment/>
      <protection/>
    </xf>
    <xf numFmtId="164" fontId="6" fillId="0" borderId="0" xfId="0" applyFont="1" applyBorder="1" applyAlignment="1">
      <alignment horizontal="left"/>
    </xf>
    <xf numFmtId="166" fontId="7" fillId="3" borderId="0" xfId="0" applyNumberFormat="1" applyFont="1" applyFill="1" applyBorder="1" applyAlignment="1">
      <alignment horizontal="center"/>
    </xf>
    <xf numFmtId="164" fontId="7" fillId="0" borderId="0" xfId="0" applyFont="1" applyBorder="1" applyAlignment="1">
      <alignment/>
    </xf>
    <xf numFmtId="164" fontId="8" fillId="0" borderId="0" xfId="0" applyFont="1" applyBorder="1" applyAlignment="1">
      <alignment horizontal="center"/>
    </xf>
    <xf numFmtId="167" fontId="9" fillId="0" borderId="0" xfId="0" applyNumberFormat="1" applyFont="1" applyFill="1" applyBorder="1" applyAlignment="1">
      <alignment horizontal="center"/>
    </xf>
    <xf numFmtId="164" fontId="9" fillId="0" borderId="0" xfId="0" applyFont="1" applyBorder="1" applyAlignment="1">
      <alignment/>
    </xf>
    <xf numFmtId="164" fontId="0" fillId="4" borderId="0" xfId="0" applyFill="1" applyBorder="1" applyAlignment="1">
      <alignment/>
    </xf>
    <xf numFmtId="164" fontId="10" fillId="4" borderId="0" xfId="0" applyFont="1" applyFill="1" applyBorder="1" applyAlignment="1">
      <alignment horizontal="center"/>
    </xf>
    <xf numFmtId="164" fontId="0" fillId="4" borderId="0" xfId="0" applyFill="1" applyBorder="1" applyAlignment="1">
      <alignment horizontal="center"/>
    </xf>
    <xf numFmtId="164" fontId="11" fillId="4" borderId="0" xfId="0" applyFont="1" applyFill="1" applyBorder="1" applyAlignment="1">
      <alignment horizontal="center"/>
    </xf>
    <xf numFmtId="164" fontId="12" fillId="3" borderId="0" xfId="0" applyFont="1" applyFill="1" applyBorder="1" applyAlignment="1">
      <alignment horizontal="center"/>
    </xf>
    <xf numFmtId="164" fontId="0" fillId="3" borderId="0" xfId="0" applyFill="1" applyBorder="1" applyAlignment="1">
      <alignment horizontal="center"/>
    </xf>
    <xf numFmtId="164" fontId="12" fillId="2" borderId="0" xfId="0" applyFont="1" applyFill="1" applyBorder="1" applyAlignment="1" applyProtection="1">
      <alignment horizontal="center"/>
      <protection locked="0"/>
    </xf>
    <xf numFmtId="168" fontId="13" fillId="3" borderId="0" xfId="0" applyNumberFormat="1" applyFont="1" applyFill="1" applyBorder="1" applyAlignment="1" applyProtection="1">
      <alignment horizontal="center"/>
      <protection/>
    </xf>
    <xf numFmtId="164" fontId="14" fillId="0" borderId="0" xfId="0" applyFont="1" applyBorder="1" applyAlignment="1">
      <alignment horizontal="center"/>
    </xf>
    <xf numFmtId="164" fontId="12" fillId="0" borderId="0" xfId="0" applyFont="1" applyBorder="1" applyAlignment="1">
      <alignment horizontal="center"/>
    </xf>
    <xf numFmtId="164" fontId="14" fillId="0" borderId="0" xfId="0" applyFont="1" applyFill="1" applyBorder="1" applyAlignment="1">
      <alignment horizontal="center"/>
    </xf>
    <xf numFmtId="164" fontId="15" fillId="0" borderId="1" xfId="0" applyFont="1" applyBorder="1" applyAlignment="1">
      <alignment horizontal="left"/>
    </xf>
    <xf numFmtId="164" fontId="0" fillId="0" borderId="2" xfId="0" applyFill="1" applyBorder="1" applyAlignment="1">
      <alignment horizontal="center"/>
    </xf>
    <xf numFmtId="164" fontId="15" fillId="0" borderId="3" xfId="0" applyFont="1" applyBorder="1" applyAlignment="1">
      <alignment horizontal="left"/>
    </xf>
    <xf numFmtId="164" fontId="0" fillId="0" borderId="4" xfId="0" applyFill="1" applyBorder="1" applyAlignment="1">
      <alignment horizontal="center"/>
    </xf>
    <xf numFmtId="164" fontId="15" fillId="0" borderId="5" xfId="0" applyFont="1" applyBorder="1" applyAlignment="1">
      <alignment horizontal="center"/>
    </xf>
    <xf numFmtId="164" fontId="0" fillId="0" borderId="6" xfId="0" applyBorder="1" applyAlignment="1">
      <alignment horizontal="center"/>
    </xf>
    <xf numFmtId="164" fontId="0" fillId="0" borderId="0" xfId="0" applyAlignment="1">
      <alignment horizontal="center"/>
    </xf>
    <xf numFmtId="164" fontId="3" fillId="0" borderId="0" xfId="0" applyFont="1" applyAlignment="1">
      <alignment horizontal="center"/>
    </xf>
    <xf numFmtId="164" fontId="16" fillId="0" borderId="0" xfId="0" applyFont="1" applyFill="1" applyBorder="1" applyAlignment="1">
      <alignment horizontal="center"/>
    </xf>
    <xf numFmtId="164"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152400</xdr:rowOff>
    </xdr:from>
    <xdr:to>
      <xdr:col>2</xdr:col>
      <xdr:colOff>2105025</xdr:colOff>
      <xdr:row>1</xdr:row>
      <xdr:rowOff>1066800</xdr:rowOff>
    </xdr:to>
    <xdr:pic>
      <xdr:nvPicPr>
        <xdr:cNvPr id="1" name="Afbeelding 22"/>
        <xdr:cNvPicPr preferRelativeResize="1">
          <a:picLocks noChangeAspect="1"/>
        </xdr:cNvPicPr>
      </xdr:nvPicPr>
      <xdr:blipFill>
        <a:blip r:embed="rId1"/>
        <a:stretch>
          <a:fillRect/>
        </a:stretch>
      </xdr:blipFill>
      <xdr:spPr>
        <a:xfrm>
          <a:off x="7124700" y="152400"/>
          <a:ext cx="1819275" cy="1962150"/>
        </a:xfrm>
        <a:prstGeom prst="rect">
          <a:avLst/>
        </a:prstGeom>
        <a:blipFill>
          <a:blip r:embed=""/>
          <a:srcRect/>
          <a:stretch>
            <a:fillRect/>
          </a:stretch>
        </a:blipFill>
        <a:ln w="9525" cmpd="sng">
          <a:noFill/>
        </a:ln>
      </xdr:spPr>
    </xdr:pic>
    <xdr:clientData/>
  </xdr:twoCellAnchor>
  <xdr:twoCellAnchor>
    <xdr:from>
      <xdr:col>1</xdr:col>
      <xdr:colOff>3990975</xdr:colOff>
      <xdr:row>1</xdr:row>
      <xdr:rowOff>933450</xdr:rowOff>
    </xdr:from>
    <xdr:to>
      <xdr:col>1</xdr:col>
      <xdr:colOff>6248400</xdr:colOff>
      <xdr:row>18</xdr:row>
      <xdr:rowOff>104775</xdr:rowOff>
    </xdr:to>
    <xdr:pic>
      <xdr:nvPicPr>
        <xdr:cNvPr id="2" name="Picture 997"/>
        <xdr:cNvPicPr preferRelativeResize="1">
          <a:picLocks noChangeAspect="1"/>
        </xdr:cNvPicPr>
      </xdr:nvPicPr>
      <xdr:blipFill>
        <a:blip r:embed="rId2"/>
        <a:stretch>
          <a:fillRect/>
        </a:stretch>
      </xdr:blipFill>
      <xdr:spPr>
        <a:xfrm>
          <a:off x="4171950" y="1981200"/>
          <a:ext cx="2257425" cy="2905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showGridLines="0" tabSelected="1" workbookViewId="0" topLeftCell="A1">
      <selection activeCell="C16" sqref="C16"/>
    </sheetView>
  </sheetViews>
  <sheetFormatPr defaultColWidth="9.140625" defaultRowHeight="15"/>
  <cols>
    <col min="1" max="1" width="2.7109375" style="1" customWidth="1"/>
    <col min="2" max="2" width="99.8515625" style="1" customWidth="1"/>
    <col min="3" max="3" width="39.421875" style="2" customWidth="1"/>
    <col min="4" max="4" width="8.8515625" style="1" customWidth="1"/>
    <col min="5" max="5" width="17.8515625" style="2" customWidth="1"/>
    <col min="6" max="6" width="19.7109375" style="2" customWidth="1"/>
    <col min="7" max="7" width="9.7109375" style="1" customWidth="1"/>
    <col min="8" max="8" width="9.7109375" style="2" customWidth="1"/>
    <col min="9" max="16384" width="8.8515625" style="1" customWidth="1"/>
  </cols>
  <sheetData>
    <row r="1" spans="2:4" ht="82.5" customHeight="1">
      <c r="B1" s="3" t="s">
        <v>0</v>
      </c>
      <c r="C1" s="4"/>
      <c r="D1" s="5"/>
    </row>
    <row r="2" spans="2:4" ht="90" customHeight="1">
      <c r="B2" s="6" t="s">
        <v>1</v>
      </c>
      <c r="C2" s="4"/>
      <c r="D2" s="4"/>
    </row>
    <row r="3" spans="2:4" ht="12.75">
      <c r="B3" s="7"/>
      <c r="C3" s="4"/>
      <c r="D3" s="5"/>
    </row>
    <row r="4" spans="1:4" ht="12.75">
      <c r="A4" s="1" t="s">
        <v>2</v>
      </c>
      <c r="B4" s="8" t="s">
        <v>3</v>
      </c>
      <c r="C4" s="9">
        <v>0.39</v>
      </c>
      <c r="D4" s="5" t="s">
        <v>4</v>
      </c>
    </row>
    <row r="5" spans="2:4" ht="12.75">
      <c r="B5" s="10"/>
      <c r="C5" s="11"/>
      <c r="D5" s="5"/>
    </row>
    <row r="6" spans="1:4" ht="12.75">
      <c r="A6" s="1" t="s">
        <v>5</v>
      </c>
      <c r="B6" s="8" t="s">
        <v>6</v>
      </c>
      <c r="C6" s="9">
        <v>0.72</v>
      </c>
      <c r="D6" s="5" t="s">
        <v>4</v>
      </c>
    </row>
    <row r="7" spans="2:4" ht="12.75">
      <c r="B7" s="8"/>
      <c r="C7" s="11"/>
      <c r="D7" s="5"/>
    </row>
    <row r="8" spans="1:5" ht="12.75">
      <c r="A8" s="1" t="s">
        <v>7</v>
      </c>
      <c r="B8" s="8" t="s">
        <v>8</v>
      </c>
      <c r="C8" s="11">
        <f>C4*C6</f>
        <v>0.2808</v>
      </c>
      <c r="D8" s="12" t="s">
        <v>9</v>
      </c>
      <c r="E8" s="13"/>
    </row>
    <row r="9" spans="2:4" ht="12.75">
      <c r="B9" s="8"/>
      <c r="C9" s="11"/>
      <c r="D9" s="5"/>
    </row>
    <row r="10" spans="1:4" ht="12.75">
      <c r="A10" s="1" t="s">
        <v>7</v>
      </c>
      <c r="B10" s="14" t="s">
        <v>10</v>
      </c>
      <c r="C10" s="9">
        <v>0.16</v>
      </c>
      <c r="D10" s="5" t="s">
        <v>4</v>
      </c>
    </row>
    <row r="11" spans="2:4" ht="12.75">
      <c r="B11" s="14"/>
      <c r="C11" s="11"/>
      <c r="D11" s="5"/>
    </row>
    <row r="12" spans="1:4" ht="12.75">
      <c r="A12" s="1" t="s">
        <v>11</v>
      </c>
      <c r="B12" s="14" t="s">
        <v>12</v>
      </c>
      <c r="C12" s="9">
        <v>9</v>
      </c>
      <c r="D12" s="5" t="s">
        <v>13</v>
      </c>
    </row>
    <row r="13" spans="2:4" ht="12.75">
      <c r="B13" s="14"/>
      <c r="C13" s="11"/>
      <c r="D13" s="5"/>
    </row>
    <row r="14" spans="1:4" ht="12.75">
      <c r="A14" s="15" t="s">
        <v>14</v>
      </c>
      <c r="B14" s="14" t="s">
        <v>15</v>
      </c>
      <c r="C14" s="9" t="s">
        <v>16</v>
      </c>
      <c r="D14" s="5"/>
    </row>
    <row r="15" spans="1:4" ht="12.75">
      <c r="A15" s="15"/>
      <c r="B15" s="14"/>
      <c r="C15" s="11"/>
      <c r="D15" s="5"/>
    </row>
    <row r="16" spans="1:4" ht="12.75">
      <c r="A16" s="15" t="s">
        <v>17</v>
      </c>
      <c r="B16" s="14" t="s">
        <v>18</v>
      </c>
      <c r="C16" s="9" t="s">
        <v>19</v>
      </c>
      <c r="D16" s="5"/>
    </row>
    <row r="17" spans="1:256" ht="12.75">
      <c r="A17"/>
      <c r="B17"/>
      <c r="C17" s="16"/>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4" ht="12.75">
      <c r="A18" s="15" t="s">
        <v>20</v>
      </c>
      <c r="B18" s="14" t="s">
        <v>21</v>
      </c>
      <c r="C18" s="11">
        <f>(VLOOKUP(C14,Blad3!A1:B6,2,0))*(VLOOKUP(C16,Blad3!A9:B10,2,0))</f>
        <v>1</v>
      </c>
      <c r="D18" s="12"/>
    </row>
    <row r="19" spans="2:4" ht="12.75">
      <c r="B19" s="5"/>
      <c r="C19" s="11"/>
      <c r="D19" s="5"/>
    </row>
    <row r="20" spans="2:4" ht="12.75">
      <c r="B20" s="17" t="s">
        <v>22</v>
      </c>
      <c r="C20" s="18">
        <f>(C8*((0.4*C6)-C10)*C12^2*15.89)*C18</f>
        <v>46.26110361599999</v>
      </c>
      <c r="D20" s="19" t="s">
        <v>23</v>
      </c>
    </row>
    <row r="21" spans="2:4" ht="12.75">
      <c r="B21" s="20"/>
      <c r="C21" s="21"/>
      <c r="D21" s="22"/>
    </row>
    <row r="22" spans="1:4" ht="12.75">
      <c r="A22" s="23"/>
      <c r="B22" s="24" t="s">
        <v>24</v>
      </c>
      <c r="C22" s="25"/>
      <c r="D22" s="15"/>
    </row>
    <row r="23" spans="1:4" ht="12.75">
      <c r="A23" s="23"/>
      <c r="B23" s="26" t="str">
        <f>VLOOKUP(C20,Blad2!A2:B12,2)</f>
        <v>BL.010.20032 Steering cilinder</v>
      </c>
      <c r="C23" s="25"/>
      <c r="D23" s="15"/>
    </row>
    <row r="25" ht="12.75">
      <c r="B25" s="1" t="s">
        <v>25</v>
      </c>
    </row>
    <row r="26" ht="12.75">
      <c r="B26" s="1" t="s">
        <v>26</v>
      </c>
    </row>
    <row r="27" ht="12.75">
      <c r="B27" s="15" t="s">
        <v>27</v>
      </c>
    </row>
    <row r="29" spans="1:3" ht="12.75">
      <c r="A29" s="1" t="s">
        <v>28</v>
      </c>
      <c r="B29" s="1" t="s">
        <v>29</v>
      </c>
      <c r="C29" s="27" t="str">
        <f>B23</f>
        <v>BL.010.20032 Steering cilinder</v>
      </c>
    </row>
    <row r="30" ht="12.75">
      <c r="C30" s="28"/>
    </row>
    <row r="31" spans="1:4" ht="12.75">
      <c r="A31" s="1" t="s">
        <v>30</v>
      </c>
      <c r="B31" s="15" t="s">
        <v>31</v>
      </c>
      <c r="C31" s="28">
        <f>VLOOKUP(C29,Blad2!B2:C6,2)</f>
        <v>116</v>
      </c>
      <c r="D31" s="1" t="s">
        <v>32</v>
      </c>
    </row>
    <row r="32" ht="12.75">
      <c r="C32" s="28"/>
    </row>
    <row r="33" spans="1:3" ht="12.75">
      <c r="A33" s="1" t="s">
        <v>33</v>
      </c>
      <c r="B33" s="1" t="s">
        <v>34</v>
      </c>
      <c r="C33" s="29" t="s">
        <v>35</v>
      </c>
    </row>
    <row r="34" ht="12.75">
      <c r="C34" s="28"/>
    </row>
    <row r="35" spans="1:4" ht="12.75">
      <c r="A35" s="1" t="s">
        <v>36</v>
      </c>
      <c r="B35" s="1" t="s">
        <v>37</v>
      </c>
      <c r="C35" s="28">
        <f>VLOOKUP(C33,Blad2!B10:C17,2,FALSE)</f>
        <v>20</v>
      </c>
      <c r="D35" s="1" t="s">
        <v>32</v>
      </c>
    </row>
    <row r="36" ht="12.75">
      <c r="C36" s="28"/>
    </row>
    <row r="37" spans="1:6" ht="12.75">
      <c r="A37" s="1" t="s">
        <v>38</v>
      </c>
      <c r="B37" s="1" t="s">
        <v>39</v>
      </c>
      <c r="C37" s="30">
        <f>C31/C35</f>
        <v>5.8</v>
      </c>
      <c r="D37" s="12" t="s">
        <v>40</v>
      </c>
      <c r="E37" s="31"/>
      <c r="F37" s="32"/>
    </row>
    <row r="38" spans="5:6" ht="12.75">
      <c r="E38" s="33"/>
      <c r="F38" s="32"/>
    </row>
    <row r="39" spans="1:4" ht="12.75">
      <c r="A39" s="15"/>
      <c r="B39" s="34" t="s">
        <v>41</v>
      </c>
      <c r="C39" s="35"/>
      <c r="D39" s="15"/>
    </row>
    <row r="40" spans="1:4" ht="12.75">
      <c r="A40" s="15"/>
      <c r="B40" s="36" t="s">
        <v>42</v>
      </c>
      <c r="C40" s="37"/>
      <c r="D40" s="15"/>
    </row>
    <row r="41" spans="2:3" ht="12.75">
      <c r="B41" s="38" t="s">
        <v>43</v>
      </c>
      <c r="C41" s="39"/>
    </row>
  </sheetData>
  <sheetProtection sheet="1" selectLockedCells="1"/>
  <dataValidations count="3">
    <dataValidation type="list" allowBlank="1" showErrorMessage="1" promptTitle="Rudder configuration" prompt="Select the type of boat and rudder configuration" sqref="C14">
      <formula1>Blad3!$A$1:$A$6</formula1>
      <formula2>0</formula2>
    </dataValidation>
    <dataValidation type="list" allowBlank="1" showErrorMessage="1" promptTitle="Steering pump selection" prompt="Select a steering pump and the resulting number of turns of the steering wheel will be shown below." sqref="C33">
      <formula1>Blad2!$B$10:$B$17</formula1>
      <formula2>0</formula2>
    </dataValidation>
    <dataValidation type="list" allowBlank="1" promptTitle="Type of use" prompt="Select commercial or pleasure use of the boat" sqref="C16">
      <formula1>Blad3!$A$9:$A$10</formula1>
      <formula2>0</formula2>
    </dataValidation>
  </dataValidations>
  <printOptions/>
  <pageMargins left="0.7" right="0.7" top="0.75" bottom="0.75" header="0.5118055555555555" footer="0.511805555555555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17"/>
  <sheetViews>
    <sheetView showGridLines="0" workbookViewId="0" topLeftCell="A1">
      <selection activeCell="B10" sqref="B10"/>
    </sheetView>
  </sheetViews>
  <sheetFormatPr defaultColWidth="9.140625" defaultRowHeight="15"/>
  <cols>
    <col min="1" max="1" width="20.00390625" style="40" customWidth="1"/>
    <col min="2" max="2" width="72.28125" style="40" customWidth="1"/>
    <col min="3" max="3" width="12.7109375" style="40" customWidth="1"/>
  </cols>
  <sheetData>
    <row r="1" spans="1:3" ht="12.75">
      <c r="A1" s="41" t="s">
        <v>44</v>
      </c>
      <c r="B1" s="41" t="s">
        <v>45</v>
      </c>
      <c r="C1" s="40" t="s">
        <v>46</v>
      </c>
    </row>
    <row r="2" spans="1:3" ht="12.75">
      <c r="A2" s="41">
        <v>1</v>
      </c>
      <c r="B2" s="42" t="s">
        <v>47</v>
      </c>
      <c r="C2" s="40">
        <v>57</v>
      </c>
    </row>
    <row r="3" spans="1:3" ht="12.75">
      <c r="A3" s="41">
        <v>34</v>
      </c>
      <c r="B3" s="42" t="s">
        <v>48</v>
      </c>
      <c r="C3" s="40">
        <v>116</v>
      </c>
    </row>
    <row r="4" spans="1:3" ht="12.75">
      <c r="A4" s="41">
        <v>71</v>
      </c>
      <c r="B4" s="42" t="s">
        <v>49</v>
      </c>
      <c r="C4" s="40">
        <v>166</v>
      </c>
    </row>
    <row r="5" spans="1:3" ht="12.75">
      <c r="A5" s="41">
        <v>101</v>
      </c>
      <c r="B5" s="42" t="s">
        <v>50</v>
      </c>
      <c r="C5" s="40">
        <v>228</v>
      </c>
    </row>
    <row r="6" spans="1:2" ht="12.75">
      <c r="A6" s="41">
        <v>140</v>
      </c>
      <c r="B6" s="41" t="s">
        <v>51</v>
      </c>
    </row>
    <row r="7" spans="1:2" ht="12.75">
      <c r="A7" s="41"/>
      <c r="B7" s="42"/>
    </row>
    <row r="8" spans="1:2" ht="12.75">
      <c r="A8" s="41"/>
      <c r="B8" s="42"/>
    </row>
    <row r="9" spans="1:2" ht="12.75">
      <c r="A9" s="41"/>
      <c r="B9" s="42"/>
    </row>
    <row r="10" spans="1:3" ht="12.75">
      <c r="A10" s="41"/>
      <c r="B10" s="41" t="s">
        <v>35</v>
      </c>
      <c r="C10" s="40">
        <v>20</v>
      </c>
    </row>
    <row r="11" spans="1:3" ht="12.75">
      <c r="A11" s="41"/>
      <c r="B11" s="41" t="s">
        <v>52</v>
      </c>
      <c r="C11" s="40">
        <v>20</v>
      </c>
    </row>
    <row r="12" spans="1:3" ht="12.75">
      <c r="A12" s="41"/>
      <c r="B12" s="41" t="s">
        <v>53</v>
      </c>
      <c r="C12" s="40">
        <v>28</v>
      </c>
    </row>
    <row r="13" spans="1:3" ht="12.75">
      <c r="A13" s="41"/>
      <c r="B13" s="41" t="s">
        <v>54</v>
      </c>
      <c r="C13" s="40">
        <v>28</v>
      </c>
    </row>
    <row r="14" spans="2:3" ht="12.75">
      <c r="B14" s="41" t="s">
        <v>55</v>
      </c>
      <c r="C14" s="40">
        <v>34</v>
      </c>
    </row>
    <row r="15" spans="2:3" ht="12.75">
      <c r="B15" s="41" t="s">
        <v>56</v>
      </c>
      <c r="C15" s="40">
        <v>34</v>
      </c>
    </row>
    <row r="16" spans="2:3" ht="12.75">
      <c r="B16" s="41" t="s">
        <v>57</v>
      </c>
      <c r="C16" s="40">
        <v>39</v>
      </c>
    </row>
    <row r="17" spans="2:3" ht="12.75">
      <c r="B17" s="41" t="s">
        <v>58</v>
      </c>
      <c r="C17" s="40">
        <v>39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10"/>
  <sheetViews>
    <sheetView showGridLines="0" workbookViewId="0" topLeftCell="A1">
      <selection activeCell="D10" sqref="D10"/>
    </sheetView>
  </sheetViews>
  <sheetFormatPr defaultColWidth="9.140625" defaultRowHeight="15"/>
  <cols>
    <col min="1" max="1" width="27.28125" style="40" customWidth="1"/>
    <col min="2" max="2" width="9.140625" style="43" customWidth="1"/>
  </cols>
  <sheetData>
    <row r="1" spans="1:2" ht="12.75">
      <c r="A1" s="40" t="s">
        <v>59</v>
      </c>
      <c r="B1" s="43">
        <v>0.5</v>
      </c>
    </row>
    <row r="2" spans="1:2" ht="12.75">
      <c r="A2" s="40" t="s">
        <v>60</v>
      </c>
      <c r="B2" s="43">
        <v>0.5</v>
      </c>
    </row>
    <row r="3" spans="1:2" ht="12.75">
      <c r="A3" s="40" t="s">
        <v>16</v>
      </c>
      <c r="B3" s="43">
        <v>1</v>
      </c>
    </row>
    <row r="4" spans="1:2" ht="12.75">
      <c r="A4" s="40" t="s">
        <v>61</v>
      </c>
      <c r="B4" s="43">
        <v>1</v>
      </c>
    </row>
    <row r="5" spans="1:2" ht="12.75">
      <c r="A5" s="40" t="s">
        <v>62</v>
      </c>
      <c r="B5" s="43">
        <v>1.3</v>
      </c>
    </row>
    <row r="6" spans="1:2" ht="12.75">
      <c r="A6" s="40" t="s">
        <v>63</v>
      </c>
      <c r="B6" s="43">
        <v>2</v>
      </c>
    </row>
    <row r="9" spans="1:2" ht="12.75">
      <c r="A9" s="40" t="s">
        <v>19</v>
      </c>
      <c r="B9" s="43">
        <v>1</v>
      </c>
    </row>
    <row r="10" spans="1:2" ht="12.75">
      <c r="A10" s="40" t="s">
        <v>64</v>
      </c>
      <c r="B10" s="43">
        <v>1.3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36131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2013-10-01T10:59:57Z</dcterms:modified>
  <cp:category/>
  <cp:version/>
  <cp:contentType/>
  <cp:contentStatus/>
  <cp:revision>2</cp:revision>
</cp:coreProperties>
</file>